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400" tabRatio="1000"/>
  </bookViews>
  <sheets>
    <sheet name="总表" sheetId="34" r:id="rId1"/>
  </sheets>
  <externalReferences>
    <externalReference r:id="rId2"/>
    <externalReference r:id="rId3"/>
    <externalReference r:id="rId4"/>
  </externalReferences>
  <definedNames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<sst xmlns="http://schemas.openxmlformats.org/spreadsheetml/2006/main" count="97" uniqueCount="54">
  <si>
    <t>2020年技改项目审核及奖补资金发放情况汇总表</t>
  </si>
  <si>
    <t>序号</t>
  </si>
  <si>
    <t>被审计企业名称</t>
  </si>
  <si>
    <t>投资类别</t>
  </si>
  <si>
    <t>核实年限范围</t>
  </si>
  <si>
    <t>申报金额（元）</t>
  </si>
  <si>
    <t>审定金额（元）</t>
  </si>
  <si>
    <t>奖补比例
（10%）万元</t>
  </si>
  <si>
    <t>实际发放
（万元）</t>
  </si>
  <si>
    <t>备注</t>
  </si>
  <si>
    <t>湖北稼轩康农业发展股份有限公司</t>
  </si>
  <si>
    <t>设备</t>
  </si>
  <si>
    <t>2019-2020</t>
  </si>
  <si>
    <t>湖北缔明科技有限公司</t>
  </si>
  <si>
    <t>湖北力越新型建材有限责任公司</t>
  </si>
  <si>
    <t>厂房、设备</t>
  </si>
  <si>
    <t>湖北昌奇电子科技有限公司</t>
  </si>
  <si>
    <t>崇阳县康阳米业有限公司</t>
  </si>
  <si>
    <t>天津科瑞嘉（湖北）机电技术有限公司</t>
  </si>
  <si>
    <t>崇阳县明炬橡胶股份有限公司</t>
  </si>
  <si>
    <t>湖北方大塑业股份有限公司</t>
  </si>
  <si>
    <t>湖北业弘新型建材有限公司</t>
  </si>
  <si>
    <t>崇阳县明春供水有限责任公司</t>
  </si>
  <si>
    <t>咸宁兴民钢圈有限公司</t>
  </si>
  <si>
    <t>封顶</t>
  </si>
  <si>
    <t>崇阳县白霓石山采石场</t>
  </si>
  <si>
    <t>崇阳航欣纺织有限公司</t>
  </si>
  <si>
    <t>湖北铭达塑胶制品有限公司</t>
  </si>
  <si>
    <t>（市级奖补100万）</t>
  </si>
  <si>
    <t>补差</t>
  </si>
  <si>
    <t>湖北冰丰食品有限公司</t>
  </si>
  <si>
    <t>崇阳联创实业有限公司</t>
  </si>
  <si>
    <t>崇阳秦江木业有限责任公司</t>
  </si>
  <si>
    <t>崇阳久福科技有限公司</t>
  </si>
  <si>
    <t>湖北成飞科技有限公司</t>
  </si>
  <si>
    <t>湖北乐小脆食品有限公司</t>
  </si>
  <si>
    <t>崇阳县宗阳包装印刷有限责任公司</t>
  </si>
  <si>
    <t>崇阳大雅水电开发有限公司</t>
  </si>
  <si>
    <t>崇阳县青峰科技有限公司</t>
  </si>
  <si>
    <t>2019.09-2020</t>
  </si>
  <si>
    <t>崇阳县恒升包装印刷股份有限公司</t>
  </si>
  <si>
    <t>2019.08-2020</t>
  </si>
  <si>
    <t>湖北中健医疗用品有限公司</t>
  </si>
  <si>
    <t>崇阳利丰塑业有限公司</t>
  </si>
  <si>
    <t>不符合条件</t>
  </si>
  <si>
    <t>湖北美尔卫生用品股份有限公司</t>
  </si>
  <si>
    <t>湖北京美医疗用品有限公司</t>
  </si>
  <si>
    <t>投资额与“三个一批”合并</t>
  </si>
  <si>
    <t>崇阳全鸿塑业有限公司</t>
  </si>
  <si>
    <t>湖北鑫汇阳电子有限公司</t>
  </si>
  <si>
    <t>湖北崇高科工有限公司</t>
  </si>
  <si>
    <t>湖北美尔卫生用品股份有限公司获市级隐形冠军示范企业专项奖</t>
  </si>
  <si>
    <t>专项奖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</si>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</sst>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2k6hofhs8gne21\FileStorage\File\2020-12\&#25216;&#25913;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2k6hofhs8gne21\FileStorage\File\2020-12\&#25216;&#25913;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2020&#24180;&#25216;&#25913;&#39033;&#30446;&#23457;&#26680;&#21450;&#22870;&#34917;&#36164;&#37329;&#21457;&#25918;&#24773;&#2091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稼轩康"/>
      <sheetName val="2缔明"/>
      <sheetName val="3力越"/>
      <sheetName val="4昌奇"/>
      <sheetName val="5康阳"/>
      <sheetName val="6科瑞嘉"/>
      <sheetName val="7明炬橡胶"/>
      <sheetName val="8方大塑业"/>
      <sheetName val="9业弘"/>
      <sheetName val="10明春"/>
      <sheetName val="11兴民"/>
      <sheetName val="12白霓石山"/>
      <sheetName val="13航欣"/>
      <sheetName val="14铭达"/>
      <sheetName val="15冰丰"/>
      <sheetName val="16联创"/>
      <sheetName val="17秦江木业"/>
      <sheetName val="18久福"/>
      <sheetName val="19成飞"/>
      <sheetName val="20乐小脆"/>
      <sheetName val="21宗阳"/>
      <sheetName val="22大雅"/>
      <sheetName val="23青峰"/>
      <sheetName val="24恒升"/>
      <sheetName val="25中建技改"/>
      <sheetName val="26利丰19"/>
      <sheetName val="27美尔19"/>
      <sheetName val="28京美19"/>
      <sheetName val="29全鸿"/>
      <sheetName val="30鑫汇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0">
          <cell r="J20">
            <v>5646412.94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稼轩康"/>
      <sheetName val="2缔明"/>
      <sheetName val="3力越"/>
      <sheetName val="4昌奇"/>
      <sheetName val="5康阳"/>
      <sheetName val="6科瑞嘉"/>
      <sheetName val="7明炬橡胶"/>
      <sheetName val="8方大塑业"/>
      <sheetName val="9业弘"/>
      <sheetName val="10明春"/>
      <sheetName val="11兴民"/>
      <sheetName val="12白霓石山"/>
      <sheetName val="13航欣"/>
      <sheetName val="14铭达"/>
      <sheetName val="15冰丰"/>
      <sheetName val="16联创"/>
      <sheetName val="17秦江木业"/>
      <sheetName val="18久福"/>
      <sheetName val="19成飞"/>
      <sheetName val="20乐小脆"/>
      <sheetName val="21宗阳"/>
      <sheetName val="22大雅"/>
      <sheetName val="23青峰"/>
      <sheetName val="24恒升"/>
      <sheetName val="25中建技改"/>
      <sheetName val="26利丰19"/>
      <sheetName val="27美尔19"/>
      <sheetName val="28京美19"/>
      <sheetName val="29全鸿"/>
      <sheetName val="30鑫汇阳"/>
      <sheetName val="31崇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6">
          <cell r="K66">
            <v>3540796.9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稼轩康"/>
      <sheetName val="2缔明"/>
      <sheetName val="3力越"/>
      <sheetName val="4昌奇"/>
      <sheetName val="5康阳"/>
      <sheetName val="6科瑞嘉"/>
      <sheetName val="7明炬橡胶"/>
      <sheetName val="8方大塑业"/>
      <sheetName val="9业弘"/>
      <sheetName val="10明春"/>
      <sheetName val="11兴民"/>
      <sheetName val="12白霓石山"/>
      <sheetName val="13航欣"/>
      <sheetName val="14铭达"/>
      <sheetName val="15冰丰"/>
      <sheetName val="16联创"/>
      <sheetName val="17秦江木业"/>
      <sheetName val="18久福"/>
      <sheetName val="19成飞"/>
      <sheetName val="20乐小脆"/>
      <sheetName val="21宗阳"/>
      <sheetName val="22大雅"/>
      <sheetName val="23青峰"/>
      <sheetName val="24恒升"/>
      <sheetName val="25中建技改"/>
      <sheetName val="26利丰19"/>
      <sheetName val="27美尔19"/>
      <sheetName val="28京美19"/>
      <sheetName val="29全鸿"/>
      <sheetName val="30鑫汇阳"/>
      <sheetName val="崇高31"/>
    </sheetNames>
    <sheetDataSet>
      <sheetData sheetId="0"/>
      <sheetData sheetId="1">
        <row r="127">
          <cell r="L127">
            <v>3513907.92</v>
          </cell>
        </row>
      </sheetData>
      <sheetData sheetId="2">
        <row r="24">
          <cell r="K24">
            <v>2873165.36</v>
          </cell>
        </row>
      </sheetData>
      <sheetData sheetId="3">
        <row r="22">
          <cell r="K22">
            <v>9640342.28</v>
          </cell>
        </row>
      </sheetData>
      <sheetData sheetId="4">
        <row r="159">
          <cell r="K159">
            <v>3124613.399863</v>
          </cell>
        </row>
      </sheetData>
      <sheetData sheetId="5">
        <row r="14">
          <cell r="I14">
            <v>4381600</v>
          </cell>
        </row>
      </sheetData>
      <sheetData sheetId="6">
        <row r="27">
          <cell r="K27">
            <v>4479420.001</v>
          </cell>
        </row>
      </sheetData>
      <sheetData sheetId="7">
        <row r="12">
          <cell r="L12">
            <v>10072000</v>
          </cell>
        </row>
      </sheetData>
      <sheetData sheetId="8">
        <row r="13">
          <cell r="K13">
            <v>9176461</v>
          </cell>
        </row>
      </sheetData>
      <sheetData sheetId="9">
        <row r="81">
          <cell r="J81">
            <v>15090134.8</v>
          </cell>
        </row>
      </sheetData>
      <sheetData sheetId="10">
        <row r="187">
          <cell r="M187">
            <v>10849776</v>
          </cell>
        </row>
      </sheetData>
      <sheetData sheetId="11">
        <row r="27">
          <cell r="K27">
            <v>12162247.56</v>
          </cell>
        </row>
      </sheetData>
      <sheetData sheetId="12">
        <row r="16">
          <cell r="K16">
            <v>6869805</v>
          </cell>
        </row>
      </sheetData>
      <sheetData sheetId="13">
        <row r="25">
          <cell r="K25">
            <v>4282000</v>
          </cell>
        </row>
      </sheetData>
      <sheetData sheetId="14">
        <row r="121">
          <cell r="I121">
            <v>11727455.32</v>
          </cell>
        </row>
      </sheetData>
      <sheetData sheetId="15">
        <row r="22">
          <cell r="L22">
            <v>3821552</v>
          </cell>
        </row>
      </sheetData>
      <sheetData sheetId="16">
        <row r="13">
          <cell r="K13">
            <v>2986500</v>
          </cell>
        </row>
      </sheetData>
      <sheetData sheetId="17">
        <row r="47">
          <cell r="J47">
            <v>4266827.23</v>
          </cell>
        </row>
      </sheetData>
      <sheetData sheetId="18">
        <row r="12">
          <cell r="K12">
            <v>2075598</v>
          </cell>
        </row>
      </sheetData>
      <sheetData sheetId="19">
        <row r="31">
          <cell r="J31">
            <v>3366273.02</v>
          </cell>
        </row>
      </sheetData>
      <sheetData sheetId="20">
        <row r="43">
          <cell r="K43">
            <v>8900100</v>
          </cell>
        </row>
      </sheetData>
      <sheetData sheetId="21">
        <row r="34">
          <cell r="J34">
            <v>5131843.59</v>
          </cell>
        </row>
      </sheetData>
      <sheetData sheetId="22">
        <row r="47">
          <cell r="L47">
            <v>4952405.76</v>
          </cell>
        </row>
      </sheetData>
      <sheetData sheetId="23">
        <row r="48">
          <cell r="L48">
            <v>5634649.25</v>
          </cell>
        </row>
      </sheetData>
      <sheetData sheetId="24"/>
      <sheetData sheetId="25">
        <row r="43">
          <cell r="H43">
            <v>7902667.25</v>
          </cell>
        </row>
      </sheetData>
      <sheetData sheetId="26">
        <row r="22">
          <cell r="K22">
            <v>509946.16</v>
          </cell>
        </row>
      </sheetData>
      <sheetData sheetId="27">
        <row r="63">
          <cell r="I63">
            <v>2461397</v>
          </cell>
        </row>
      </sheetData>
      <sheetData sheetId="28">
        <row r="8">
          <cell r="L8">
            <v>270000</v>
          </cell>
        </row>
      </sheetData>
      <sheetData sheetId="29">
        <row r="39">
          <cell r="L39">
            <v>2108867.08</v>
          </cell>
        </row>
      </sheetData>
      <sheetData sheetId="30">
        <row r="94">
          <cell r="L94">
            <v>7163392.81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I35"/>
  <sheetViews>
    <sheetView tabSelected="1" workbookViewId="0">
      <selection activeCell="B34" sqref="B34:G34"/>
    </sheetView>
  </sheetViews>
  <sheetFormatPr defaultColWidth="9" defaultRowHeight="33" customHeight="1"/>
  <cols>
    <col min="1" max="1" width="4.875" style="1" customWidth="1"/>
    <col min="2" max="2" width="38.25" style="1" customWidth="1"/>
    <col min="3" max="3" width="11.5" style="1" customWidth="1"/>
    <col min="4" max="4" width="13.375" style="4" customWidth="1"/>
    <col min="5" max="5" width="19.125" style="5" customWidth="1"/>
    <col min="6" max="6" width="19.125" style="6" customWidth="1"/>
    <col min="7" max="7" width="17.875" style="1" customWidth="1"/>
    <col min="8" max="8" width="11.625" style="1" customWidth="1"/>
    <col min="9" max="9" width="14.325" style="4" customWidth="1"/>
    <col min="10" max="16384" width="9" style="1"/>
  </cols>
  <sheetData>
    <row r="1" s="1" customFormat="1" ht="61" customHeight="1" spans="1:9">
      <c r="A1" s="7" t="s">
        <v>0</v>
      </c>
      <c r="B1" s="7"/>
      <c r="C1" s="7"/>
      <c r="D1" s="7"/>
      <c r="E1" s="7"/>
      <c r="F1" s="7"/>
      <c r="G1" s="7"/>
      <c r="H1" s="7"/>
      <c r="I1" s="4"/>
    </row>
    <row r="2" s="2" customFormat="1" ht="3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9" t="s">
        <v>9</v>
      </c>
    </row>
    <row r="3" s="1" customFormat="1" ht="36" customHeight="1" spans="1:9">
      <c r="A3" s="10">
        <v>1</v>
      </c>
      <c r="B3" s="11" t="s">
        <v>10</v>
      </c>
      <c r="C3" s="10" t="s">
        <v>11</v>
      </c>
      <c r="D3" s="10" t="s">
        <v>12</v>
      </c>
      <c r="E3" s="12">
        <v>3883507.92</v>
      </c>
      <c r="F3" s="13">
        <f>'[3]1稼轩康'!L127</f>
        <v>3513907.92</v>
      </c>
      <c r="G3" s="14">
        <f t="shared" ref="G3:G15" si="0">SUM(F3*0.1)</f>
        <v>351390.792</v>
      </c>
      <c r="H3" s="10">
        <v>35</v>
      </c>
      <c r="I3" s="10"/>
    </row>
    <row r="4" s="1" customFormat="1" ht="36" customHeight="1" spans="1:9">
      <c r="A4" s="10">
        <v>2</v>
      </c>
      <c r="B4" s="11" t="s">
        <v>13</v>
      </c>
      <c r="C4" s="10" t="s">
        <v>11</v>
      </c>
      <c r="D4" s="10" t="s">
        <v>12</v>
      </c>
      <c r="E4" s="12">
        <v>3187000</v>
      </c>
      <c r="F4" s="13">
        <f>'[3]2缔明'!K24</f>
        <v>2873165.36</v>
      </c>
      <c r="G4" s="14">
        <f t="shared" si="0"/>
        <v>287316.536</v>
      </c>
      <c r="H4" s="10">
        <v>28</v>
      </c>
      <c r="I4" s="10"/>
    </row>
    <row r="5" s="1" customFormat="1" ht="36" customHeight="1" spans="1:9">
      <c r="A5" s="10">
        <v>3</v>
      </c>
      <c r="B5" s="11" t="s">
        <v>14</v>
      </c>
      <c r="C5" s="10" t="s">
        <v>15</v>
      </c>
      <c r="D5" s="10" t="s">
        <v>12</v>
      </c>
      <c r="E5" s="12">
        <f>8224502.28+1415840</f>
        <v>9640342.28</v>
      </c>
      <c r="F5" s="13">
        <f>'[3]3力越'!K22</f>
        <v>9640342.28</v>
      </c>
      <c r="G5" s="14">
        <f t="shared" si="0"/>
        <v>964034.228</v>
      </c>
      <c r="H5" s="10">
        <v>96</v>
      </c>
      <c r="I5" s="10"/>
    </row>
    <row r="6" s="1" customFormat="1" ht="36" customHeight="1" spans="1:9">
      <c r="A6" s="10">
        <v>4</v>
      </c>
      <c r="B6" s="11" t="s">
        <v>16</v>
      </c>
      <c r="C6" s="10" t="s">
        <v>15</v>
      </c>
      <c r="D6" s="10" t="s">
        <v>12</v>
      </c>
      <c r="E6" s="12">
        <v>3124613.399863</v>
      </c>
      <c r="F6" s="13">
        <f>'[3]4昌奇'!K159</f>
        <v>3124613.399863</v>
      </c>
      <c r="G6" s="14">
        <f t="shared" si="0"/>
        <v>312461.3399863</v>
      </c>
      <c r="H6" s="10">
        <v>31</v>
      </c>
      <c r="I6" s="10"/>
    </row>
    <row r="7" s="1" customFormat="1" ht="36" customHeight="1" spans="1:9">
      <c r="A7" s="10">
        <v>5</v>
      </c>
      <c r="B7" s="11" t="s">
        <v>17</v>
      </c>
      <c r="C7" s="10" t="s">
        <v>15</v>
      </c>
      <c r="D7" s="10" t="s">
        <v>12</v>
      </c>
      <c r="E7" s="12">
        <v>4381600</v>
      </c>
      <c r="F7" s="13">
        <f>'[3]5康阳'!I14</f>
        <v>4381600</v>
      </c>
      <c r="G7" s="14">
        <f t="shared" si="0"/>
        <v>438160</v>
      </c>
      <c r="H7" s="10">
        <v>43</v>
      </c>
      <c r="I7" s="10"/>
    </row>
    <row r="8" s="1" customFormat="1" ht="36" customHeight="1" spans="1:9">
      <c r="A8" s="10">
        <v>6</v>
      </c>
      <c r="B8" s="11" t="s">
        <v>18</v>
      </c>
      <c r="C8" s="10" t="s">
        <v>15</v>
      </c>
      <c r="D8" s="10" t="s">
        <v>12</v>
      </c>
      <c r="E8" s="12">
        <v>4479420</v>
      </c>
      <c r="F8" s="13">
        <f>'[3]6科瑞嘉'!K27</f>
        <v>4479420.001</v>
      </c>
      <c r="G8" s="14">
        <f t="shared" si="0"/>
        <v>447942.0001</v>
      </c>
      <c r="H8" s="10">
        <v>44</v>
      </c>
      <c r="I8" s="10"/>
    </row>
    <row r="9" s="1" customFormat="1" ht="36" customHeight="1" spans="1:9">
      <c r="A9" s="10">
        <v>7</v>
      </c>
      <c r="B9" s="11" t="s">
        <v>19</v>
      </c>
      <c r="C9" s="10" t="s">
        <v>15</v>
      </c>
      <c r="D9" s="10" t="s">
        <v>12</v>
      </c>
      <c r="E9" s="12">
        <v>10072000</v>
      </c>
      <c r="F9" s="13">
        <f>'[3]7明炬橡胶'!L12</f>
        <v>10072000</v>
      </c>
      <c r="G9" s="14">
        <f t="shared" si="0"/>
        <v>1007200</v>
      </c>
      <c r="H9" s="10">
        <v>100</v>
      </c>
      <c r="I9" s="10"/>
    </row>
    <row r="10" s="1" customFormat="1" ht="36" customHeight="1" spans="1:9">
      <c r="A10" s="10">
        <v>8</v>
      </c>
      <c r="B10" s="11" t="s">
        <v>20</v>
      </c>
      <c r="C10" s="10" t="s">
        <v>15</v>
      </c>
      <c r="D10" s="10" t="s">
        <v>12</v>
      </c>
      <c r="E10" s="12">
        <v>10896200</v>
      </c>
      <c r="F10" s="13">
        <f>'[3]8方大塑业'!K13</f>
        <v>9176461</v>
      </c>
      <c r="G10" s="14">
        <f t="shared" si="0"/>
        <v>917646.1</v>
      </c>
      <c r="H10" s="10">
        <v>91</v>
      </c>
      <c r="I10" s="10"/>
    </row>
    <row r="11" s="1" customFormat="1" ht="36" customHeight="1" spans="1:9">
      <c r="A11" s="10">
        <v>9</v>
      </c>
      <c r="B11" s="11" t="s">
        <v>21</v>
      </c>
      <c r="C11" s="10" t="s">
        <v>15</v>
      </c>
      <c r="D11" s="10" t="s">
        <v>12</v>
      </c>
      <c r="E11" s="12">
        <v>42080000</v>
      </c>
      <c r="F11" s="13">
        <f>'[3]9业弘'!J81</f>
        <v>15090134.8</v>
      </c>
      <c r="G11" s="14">
        <f t="shared" si="0"/>
        <v>1509013.48</v>
      </c>
      <c r="H11" s="10">
        <v>150</v>
      </c>
      <c r="I11" s="10"/>
    </row>
    <row r="12" s="1" customFormat="1" ht="36" customHeight="1" spans="1:9">
      <c r="A12" s="10">
        <v>10</v>
      </c>
      <c r="B12" s="11" t="s">
        <v>22</v>
      </c>
      <c r="C12" s="10" t="s">
        <v>15</v>
      </c>
      <c r="D12" s="10" t="s">
        <v>12</v>
      </c>
      <c r="E12" s="12">
        <v>16749437</v>
      </c>
      <c r="F12" s="13">
        <f>'[3]10明春'!M187</f>
        <v>10849776</v>
      </c>
      <c r="G12" s="14">
        <f t="shared" si="0"/>
        <v>1084977.6</v>
      </c>
      <c r="H12" s="10">
        <v>100</v>
      </c>
      <c r="I12" s="10"/>
    </row>
    <row r="13" s="1" customFormat="1" ht="36" customHeight="1" spans="1:9">
      <c r="A13" s="10">
        <v>11</v>
      </c>
      <c r="B13" s="11" t="s">
        <v>23</v>
      </c>
      <c r="C13" s="10" t="s">
        <v>11</v>
      </c>
      <c r="D13" s="10" t="s">
        <v>12</v>
      </c>
      <c r="E13" s="12">
        <v>12192200</v>
      </c>
      <c r="F13" s="13">
        <f>'[3]11兴民'!K27</f>
        <v>12162247.56</v>
      </c>
      <c r="G13" s="14">
        <f t="shared" si="0"/>
        <v>1216224.756</v>
      </c>
      <c r="H13" s="10">
        <v>60</v>
      </c>
      <c r="I13" s="10" t="s">
        <v>24</v>
      </c>
    </row>
    <row r="14" s="1" customFormat="1" ht="36" customHeight="1" spans="1:9">
      <c r="A14" s="10">
        <v>12</v>
      </c>
      <c r="B14" s="11" t="s">
        <v>25</v>
      </c>
      <c r="C14" s="10" t="s">
        <v>15</v>
      </c>
      <c r="D14" s="10" t="s">
        <v>12</v>
      </c>
      <c r="E14" s="12">
        <v>7878710</v>
      </c>
      <c r="F14" s="13">
        <f>'[3]12白霓石山'!K16</f>
        <v>6869805</v>
      </c>
      <c r="G14" s="14">
        <f t="shared" si="0"/>
        <v>686980.5</v>
      </c>
      <c r="H14" s="10">
        <v>68</v>
      </c>
      <c r="I14" s="10"/>
    </row>
    <row r="15" s="1" customFormat="1" ht="36" customHeight="1" spans="1:9">
      <c r="A15" s="10">
        <v>13</v>
      </c>
      <c r="B15" s="11" t="s">
        <v>26</v>
      </c>
      <c r="C15" s="10" t="s">
        <v>11</v>
      </c>
      <c r="D15" s="10" t="s">
        <v>12</v>
      </c>
      <c r="E15" s="12">
        <v>4282000</v>
      </c>
      <c r="F15" s="13">
        <f>'[3]13航欣'!K25</f>
        <v>4282000</v>
      </c>
      <c r="G15" s="14">
        <f t="shared" si="0"/>
        <v>428200</v>
      </c>
      <c r="H15" s="10">
        <v>42</v>
      </c>
      <c r="I15" s="10"/>
    </row>
    <row r="16" s="1" customFormat="1" ht="36" customHeight="1" spans="1:9">
      <c r="A16" s="10">
        <v>14</v>
      </c>
      <c r="B16" s="11" t="s">
        <v>27</v>
      </c>
      <c r="C16" s="10" t="s">
        <v>15</v>
      </c>
      <c r="D16" s="10">
        <v>2020</v>
      </c>
      <c r="E16" s="12">
        <v>18182968.47</v>
      </c>
      <c r="F16" s="13">
        <f>'[3]14铭达'!I121</f>
        <v>11727455.32</v>
      </c>
      <c r="G16" s="11" t="s">
        <v>28</v>
      </c>
      <c r="H16" s="10">
        <v>11</v>
      </c>
      <c r="I16" s="26" t="s">
        <v>29</v>
      </c>
    </row>
    <row r="17" s="1" customFormat="1" ht="36" customHeight="1" spans="1:9">
      <c r="A17" s="10">
        <v>15</v>
      </c>
      <c r="B17" s="11" t="s">
        <v>30</v>
      </c>
      <c r="C17" s="10" t="s">
        <v>15</v>
      </c>
      <c r="D17" s="10">
        <v>2020</v>
      </c>
      <c r="E17" s="12">
        <v>4137933</v>
      </c>
      <c r="F17" s="13">
        <f>'[3]15冰丰'!L22</f>
        <v>3821552</v>
      </c>
      <c r="G17" s="14">
        <f t="shared" ref="G17:G27" si="1">SUM(F17*0.1)</f>
        <v>382155.2</v>
      </c>
      <c r="H17" s="10">
        <v>38</v>
      </c>
      <c r="I17" s="10"/>
    </row>
    <row r="18" s="1" customFormat="1" ht="36" customHeight="1" spans="1:9">
      <c r="A18" s="10">
        <v>16</v>
      </c>
      <c r="B18" s="11" t="s">
        <v>31</v>
      </c>
      <c r="C18" s="10" t="s">
        <v>15</v>
      </c>
      <c r="D18" s="10">
        <v>2020</v>
      </c>
      <c r="E18" s="12">
        <v>5020000</v>
      </c>
      <c r="F18" s="13">
        <f>'[3]16联创'!K13</f>
        <v>2986500</v>
      </c>
      <c r="G18" s="14">
        <f t="shared" si="1"/>
        <v>298650</v>
      </c>
      <c r="H18" s="10">
        <v>29</v>
      </c>
      <c r="I18" s="10"/>
    </row>
    <row r="19" s="1" customFormat="1" ht="36" customHeight="1" spans="1:9">
      <c r="A19" s="10">
        <v>17</v>
      </c>
      <c r="B19" s="11" t="s">
        <v>32</v>
      </c>
      <c r="C19" s="10" t="s">
        <v>15</v>
      </c>
      <c r="D19" s="10">
        <v>2020</v>
      </c>
      <c r="E19" s="12">
        <v>5142961</v>
      </c>
      <c r="F19" s="13">
        <f>'[3]17秦江木业'!J47</f>
        <v>4266827.23</v>
      </c>
      <c r="G19" s="14">
        <f t="shared" si="1"/>
        <v>426682.723</v>
      </c>
      <c r="H19" s="10">
        <v>42</v>
      </c>
      <c r="I19" s="10"/>
    </row>
    <row r="20" s="1" customFormat="1" ht="36" customHeight="1" spans="1:9">
      <c r="A20" s="10">
        <v>18</v>
      </c>
      <c r="B20" s="11" t="s">
        <v>33</v>
      </c>
      <c r="C20" s="10" t="s">
        <v>15</v>
      </c>
      <c r="D20" s="10">
        <v>2020</v>
      </c>
      <c r="E20" s="12">
        <v>3525598</v>
      </c>
      <c r="F20" s="13">
        <f>'[3]18久福'!K12</f>
        <v>2075598</v>
      </c>
      <c r="G20" s="14">
        <f t="shared" si="1"/>
        <v>207559.8</v>
      </c>
      <c r="H20" s="10">
        <v>20</v>
      </c>
      <c r="I20" s="10"/>
    </row>
    <row r="21" s="1" customFormat="1" ht="36" customHeight="1" spans="1:9">
      <c r="A21" s="10">
        <v>19</v>
      </c>
      <c r="B21" s="11" t="s">
        <v>34</v>
      </c>
      <c r="C21" s="10" t="s">
        <v>15</v>
      </c>
      <c r="D21" s="10">
        <v>2020</v>
      </c>
      <c r="E21" s="12">
        <v>4104721.02</v>
      </c>
      <c r="F21" s="15">
        <f>'[3]19成飞'!J31</f>
        <v>3366273.02</v>
      </c>
      <c r="G21" s="14">
        <f t="shared" si="1"/>
        <v>336627.302</v>
      </c>
      <c r="H21" s="10">
        <v>33</v>
      </c>
      <c r="I21" s="10"/>
    </row>
    <row r="22" s="1" customFormat="1" ht="36" customHeight="1" spans="1:9">
      <c r="A22" s="10">
        <v>20</v>
      </c>
      <c r="B22" s="11" t="s">
        <v>35</v>
      </c>
      <c r="C22" s="10" t="s">
        <v>15</v>
      </c>
      <c r="D22" s="10">
        <v>2020</v>
      </c>
      <c r="E22" s="12">
        <v>11520100</v>
      </c>
      <c r="F22" s="13">
        <f>'[3]20乐小脆'!K43</f>
        <v>8900100</v>
      </c>
      <c r="G22" s="14">
        <f t="shared" si="1"/>
        <v>890010</v>
      </c>
      <c r="H22" s="10">
        <v>89</v>
      </c>
      <c r="I22" s="10"/>
    </row>
    <row r="23" s="1" customFormat="1" ht="36" customHeight="1" spans="1:9">
      <c r="A23" s="10">
        <v>21</v>
      </c>
      <c r="B23" s="11" t="s">
        <v>36</v>
      </c>
      <c r="C23" s="10" t="s">
        <v>15</v>
      </c>
      <c r="D23" s="10">
        <v>2020</v>
      </c>
      <c r="E23" s="12">
        <v>5237878.1</v>
      </c>
      <c r="F23" s="15">
        <f>'[3]21宗阳'!J34</f>
        <v>5131843.59</v>
      </c>
      <c r="G23" s="14">
        <f t="shared" si="1"/>
        <v>513184.359</v>
      </c>
      <c r="H23" s="10">
        <v>51</v>
      </c>
      <c r="I23" s="10"/>
    </row>
    <row r="24" s="1" customFormat="1" ht="36" customHeight="1" spans="1:9">
      <c r="A24" s="10">
        <v>22</v>
      </c>
      <c r="B24" s="11" t="s">
        <v>37</v>
      </c>
      <c r="C24" s="10" t="s">
        <v>15</v>
      </c>
      <c r="D24" s="10">
        <v>2020</v>
      </c>
      <c r="E24" s="12">
        <v>19888000</v>
      </c>
      <c r="F24" s="13">
        <f>'[3]22大雅'!L47</f>
        <v>4952405.76</v>
      </c>
      <c r="G24" s="14">
        <f t="shared" si="1"/>
        <v>495240.576</v>
      </c>
      <c r="H24" s="10">
        <v>49</v>
      </c>
      <c r="I24" s="10"/>
    </row>
    <row r="25" s="1" customFormat="1" ht="36" customHeight="1" spans="1:9">
      <c r="A25" s="10">
        <v>23</v>
      </c>
      <c r="B25" s="11" t="s">
        <v>38</v>
      </c>
      <c r="C25" s="10" t="s">
        <v>15</v>
      </c>
      <c r="D25" s="16" t="s">
        <v>39</v>
      </c>
      <c r="E25" s="12">
        <v>5634649.25</v>
      </c>
      <c r="F25" s="13">
        <f>'[3]23青峰'!L48</f>
        <v>5634649.25</v>
      </c>
      <c r="G25" s="14">
        <f t="shared" si="1"/>
        <v>563464.925</v>
      </c>
      <c r="H25" s="10">
        <v>56</v>
      </c>
      <c r="I25" s="10"/>
    </row>
    <row r="26" s="1" customFormat="1" ht="36" customHeight="1" spans="1:9">
      <c r="A26" s="10">
        <v>24</v>
      </c>
      <c r="B26" s="11" t="s">
        <v>40</v>
      </c>
      <c r="C26" s="10" t="s">
        <v>15</v>
      </c>
      <c r="D26" s="16" t="s">
        <v>41</v>
      </c>
      <c r="E26" s="12">
        <v>10189943.44</v>
      </c>
      <c r="F26" s="13">
        <f>'[1]24恒升'!J20</f>
        <v>5646412.94</v>
      </c>
      <c r="G26" s="14">
        <f t="shared" si="1"/>
        <v>564641.294</v>
      </c>
      <c r="H26" s="10">
        <v>56</v>
      </c>
      <c r="I26" s="10"/>
    </row>
    <row r="27" s="1" customFormat="1" ht="36" customHeight="1" spans="1:9">
      <c r="A27" s="10">
        <v>25</v>
      </c>
      <c r="B27" s="11" t="s">
        <v>42</v>
      </c>
      <c r="C27" s="10" t="s">
        <v>11</v>
      </c>
      <c r="D27" s="10">
        <v>2020</v>
      </c>
      <c r="E27" s="17">
        <f>7894667.25+6312000</f>
        <v>14206667.25</v>
      </c>
      <c r="F27" s="13">
        <f>'[3]25中建技改'!H43</f>
        <v>7902667.25</v>
      </c>
      <c r="G27" s="14">
        <f t="shared" si="1"/>
        <v>790266.725</v>
      </c>
      <c r="H27" s="10">
        <v>60</v>
      </c>
      <c r="I27" s="10" t="s">
        <v>24</v>
      </c>
    </row>
    <row r="28" s="1" customFormat="1" ht="36" customHeight="1" spans="1:9">
      <c r="A28" s="10">
        <v>26</v>
      </c>
      <c r="B28" s="11" t="s">
        <v>43</v>
      </c>
      <c r="C28" s="10" t="s">
        <v>15</v>
      </c>
      <c r="D28" s="10">
        <v>2019</v>
      </c>
      <c r="E28" s="17">
        <v>1335210</v>
      </c>
      <c r="F28" s="15">
        <f>'[3]26利丰19'!K22</f>
        <v>509946.16</v>
      </c>
      <c r="G28" s="14"/>
      <c r="H28" s="10"/>
      <c r="I28" s="10" t="s">
        <v>44</v>
      </c>
    </row>
    <row r="29" s="1" customFormat="1" ht="36" customHeight="1" spans="1:9">
      <c r="A29" s="10">
        <v>27</v>
      </c>
      <c r="B29" s="11" t="s">
        <v>45</v>
      </c>
      <c r="C29" s="10" t="s">
        <v>15</v>
      </c>
      <c r="D29" s="10">
        <v>2019</v>
      </c>
      <c r="E29" s="17">
        <v>12782000</v>
      </c>
      <c r="F29" s="13">
        <f>'[3]27美尔19'!I63</f>
        <v>2461397</v>
      </c>
      <c r="G29" s="14">
        <f t="shared" ref="G29:G33" si="2">SUM(F29*0.1)</f>
        <v>246139.7</v>
      </c>
      <c r="H29" s="10">
        <v>24</v>
      </c>
      <c r="I29" s="10"/>
    </row>
    <row r="30" s="1" customFormat="1" ht="36" customHeight="1" spans="1:9">
      <c r="A30" s="10">
        <v>28</v>
      </c>
      <c r="B30" s="11" t="s">
        <v>46</v>
      </c>
      <c r="C30" s="10" t="s">
        <v>11</v>
      </c>
      <c r="D30" s="10">
        <v>2019</v>
      </c>
      <c r="E30" s="17">
        <v>5070000</v>
      </c>
      <c r="F30" s="13">
        <f>'[3]28京美19'!L8</f>
        <v>270000</v>
      </c>
      <c r="G30" s="14">
        <f t="shared" si="2"/>
        <v>27000</v>
      </c>
      <c r="H30" s="10">
        <v>2</v>
      </c>
      <c r="I30" s="16" t="s">
        <v>47</v>
      </c>
    </row>
    <row r="31" s="1" customFormat="1" ht="36" customHeight="1" spans="1:9">
      <c r="A31" s="10">
        <v>29</v>
      </c>
      <c r="B31" s="11" t="s">
        <v>48</v>
      </c>
      <c r="C31" s="10" t="s">
        <v>15</v>
      </c>
      <c r="D31" s="10">
        <v>2020</v>
      </c>
      <c r="E31" s="12">
        <v>19108161.8</v>
      </c>
      <c r="F31" s="13">
        <f>'[3]29全鸿'!L39</f>
        <v>2108867.08</v>
      </c>
      <c r="G31" s="14">
        <f t="shared" si="2"/>
        <v>210886.708</v>
      </c>
      <c r="H31" s="10">
        <v>21</v>
      </c>
      <c r="I31" s="10"/>
    </row>
    <row r="32" s="1" customFormat="1" ht="36" customHeight="1" spans="1:9">
      <c r="A32" s="10">
        <v>30</v>
      </c>
      <c r="B32" s="11" t="s">
        <v>49</v>
      </c>
      <c r="C32" s="10" t="s">
        <v>11</v>
      </c>
      <c r="D32" s="10">
        <v>2020</v>
      </c>
      <c r="E32" s="18">
        <v>7163392.81</v>
      </c>
      <c r="F32" s="13">
        <f>'[3]30鑫汇阳'!L94</f>
        <v>7163392.81</v>
      </c>
      <c r="G32" s="14">
        <f t="shared" si="2"/>
        <v>716339.281</v>
      </c>
      <c r="H32" s="10">
        <v>60</v>
      </c>
      <c r="I32" s="10" t="s">
        <v>24</v>
      </c>
    </row>
    <row r="33" s="1" customFormat="1" ht="36" customHeight="1" spans="1:9">
      <c r="A33" s="10">
        <v>31</v>
      </c>
      <c r="B33" s="11" t="s">
        <v>50</v>
      </c>
      <c r="C33" s="10" t="s">
        <v>15</v>
      </c>
      <c r="D33" s="10">
        <v>2020</v>
      </c>
      <c r="E33" s="18">
        <v>3540796.9</v>
      </c>
      <c r="F33" s="13">
        <f>'[2]31崇高'!K66</f>
        <v>3540796.9</v>
      </c>
      <c r="G33" s="14">
        <f t="shared" si="2"/>
        <v>354079.69</v>
      </c>
      <c r="H33" s="10">
        <v>35</v>
      </c>
      <c r="I33" s="10"/>
    </row>
    <row r="34" s="1" customFormat="1" ht="27" customHeight="1" spans="1:9">
      <c r="A34" s="10">
        <v>32</v>
      </c>
      <c r="B34" s="19" t="s">
        <v>51</v>
      </c>
      <c r="C34" s="20"/>
      <c r="D34" s="20"/>
      <c r="E34" s="20"/>
      <c r="F34" s="20"/>
      <c r="G34" s="21"/>
      <c r="H34" s="10">
        <v>20</v>
      </c>
      <c r="I34" s="10" t="s">
        <v>52</v>
      </c>
    </row>
    <row r="35" s="3" customFormat="1" ht="38" customHeight="1" spans="1:9">
      <c r="A35" s="22" t="s">
        <v>53</v>
      </c>
      <c r="B35" s="23"/>
      <c r="C35" s="23"/>
      <c r="D35" s="24"/>
      <c r="E35" s="25">
        <f t="shared" ref="E35:G35" si="3">SUM(E3:E33)</f>
        <v>288638011.639863</v>
      </c>
      <c r="F35" s="25">
        <f t="shared" si="3"/>
        <v>178982157.630863</v>
      </c>
      <c r="G35" s="25">
        <f t="shared" si="3"/>
        <v>16674475.6150863</v>
      </c>
      <c r="H35" s="25">
        <f>SUM(H3:H34)</f>
        <v>1584</v>
      </c>
      <c r="I35" s="27"/>
    </row>
  </sheetData>
  <mergeCells count="3">
    <mergeCell ref="A1:H1"/>
    <mergeCell ref="B34:G34"/>
    <mergeCell ref="A35:D35"/>
  </mergeCells>
  <pageMargins left="0.590277777777778" right="0.314583333333333" top="0.590277777777778" bottom="0.236111111111111" header="0.511805555555556" footer="0.236111111111111"/>
  <pageSetup paperSize="9" scale="9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</cp:lastModifiedBy>
  <dcterms:created xsi:type="dcterms:W3CDTF">2020-12-04T12:22:00Z</dcterms:created>
  <dcterms:modified xsi:type="dcterms:W3CDTF">2020-12-15T08:58:58Z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